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e\Desktop\"/>
    </mc:Choice>
  </mc:AlternateContent>
  <xr:revisionPtr revIDLastSave="0" documentId="13_ncr:1_{F8BF39AA-ACE6-4C08-BB43-CD7052EFD7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5" i="2" l="1"/>
  <c r="C91" i="2"/>
  <c r="E72" i="2" l="1"/>
  <c r="C97" i="2" s="1"/>
  <c r="M55" i="2" l="1"/>
  <c r="M57" i="2" l="1"/>
  <c r="M42" i="2" l="1"/>
  <c r="C72" i="2" l="1"/>
  <c r="M58" i="2" l="1"/>
  <c r="C87" i="2"/>
  <c r="D87" i="2" s="1"/>
  <c r="M71" i="2"/>
  <c r="M44" i="2" l="1"/>
  <c r="M45" i="2"/>
  <c r="M46" i="2"/>
  <c r="M47" i="2"/>
  <c r="M48" i="2"/>
  <c r="M49" i="2"/>
  <c r="M50" i="2"/>
  <c r="M51" i="2"/>
  <c r="M52" i="2"/>
  <c r="M53" i="2"/>
  <c r="M54" i="2"/>
  <c r="M56" i="2"/>
  <c r="M59" i="2"/>
  <c r="M60" i="2"/>
  <c r="M61" i="2"/>
  <c r="M62" i="2"/>
  <c r="M63" i="2"/>
  <c r="M64" i="2"/>
  <c r="M65" i="2"/>
  <c r="M66" i="2"/>
  <c r="M67" i="2"/>
  <c r="M68" i="2"/>
  <c r="M69" i="2"/>
  <c r="M70" i="2"/>
  <c r="M30" i="2"/>
  <c r="M31" i="2"/>
  <c r="M32" i="2"/>
  <c r="M33" i="2"/>
  <c r="M34" i="2"/>
  <c r="M35" i="2"/>
  <c r="M36" i="2"/>
  <c r="M37" i="2"/>
  <c r="M38" i="2"/>
  <c r="M39" i="2"/>
  <c r="M40" i="2"/>
  <c r="M41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12" i="2"/>
  <c r="M13" i="2"/>
  <c r="M14" i="2"/>
  <c r="M15" i="2"/>
  <c r="M16" i="2"/>
  <c r="M10" i="2"/>
  <c r="M11" i="2"/>
  <c r="M9" i="2"/>
  <c r="C99" i="2"/>
  <c r="C101" i="2" s="1"/>
  <c r="D81" i="2"/>
  <c r="C81" i="2"/>
  <c r="C93" i="2" l="1"/>
  <c r="M72" i="2"/>
  <c r="C86" i="2"/>
  <c r="D86" i="2" s="1"/>
  <c r="C85" i="2"/>
  <c r="C88" i="2"/>
  <c r="D85" i="2" l="1"/>
  <c r="D88" i="2"/>
  <c r="D72" i="2" l="1"/>
  <c r="F93" i="2"/>
  <c r="F95" i="2"/>
  <c r="D57" i="2"/>
  <c r="D55" i="2"/>
  <c r="D56" i="2"/>
  <c r="D9" i="2"/>
  <c r="D29" i="2"/>
  <c r="D58" i="2"/>
  <c r="D12" i="2"/>
  <c r="D17" i="2"/>
  <c r="D18" i="2"/>
  <c r="D10" i="2"/>
  <c r="D71" i="2"/>
  <c r="D30" i="2"/>
  <c r="D21" i="2"/>
  <c r="D20" i="2"/>
  <c r="D26" i="2"/>
  <c r="D19" i="2"/>
  <c r="D15" i="2"/>
  <c r="D27" i="2"/>
  <c r="D44" i="2"/>
  <c r="D39" i="2"/>
  <c r="D42" i="2"/>
  <c r="D49" i="2"/>
  <c r="D35" i="2"/>
  <c r="D16" i="2"/>
  <c r="D60" i="2"/>
  <c r="D36" i="2"/>
  <c r="D11" i="2"/>
  <c r="D32" i="2"/>
  <c r="D23" i="2"/>
  <c r="D31" i="2"/>
  <c r="D14" i="2"/>
  <c r="D59" i="2"/>
  <c r="D45" i="2"/>
  <c r="D50" i="2"/>
  <c r="D34" i="2"/>
  <c r="D67" i="2"/>
  <c r="D33" i="2"/>
  <c r="D61" i="2"/>
  <c r="D24" i="2"/>
  <c r="D52" i="2"/>
  <c r="D37" i="2"/>
  <c r="D25" i="2"/>
  <c r="D70" i="2"/>
  <c r="D65" i="2"/>
  <c r="D64" i="2"/>
  <c r="D68" i="2"/>
  <c r="D62" i="2"/>
  <c r="D51" i="2"/>
  <c r="D53" i="2"/>
  <c r="D38" i="2"/>
  <c r="D48" i="2"/>
  <c r="D47" i="2"/>
  <c r="D22" i="2"/>
  <c r="D46" i="2"/>
  <c r="D13" i="2"/>
  <c r="D66" i="2"/>
  <c r="D69" i="2"/>
  <c r="D28" i="2"/>
  <c r="D41" i="2"/>
  <c r="D54" i="2"/>
  <c r="D40" i="2"/>
  <c r="D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Ashe</author>
  </authors>
  <commentList>
    <comment ref="E8" authorId="0" shapeId="0" xr:uid="{075BF3D6-3712-4F9B-A52F-11EA08BE7948}">
      <text>
        <r>
          <rPr>
            <sz val="9"/>
            <color indexed="81"/>
            <rFont val="Tahoma"/>
            <family val="2"/>
          </rPr>
          <t>Colocar un "4" para comenzar. Esto no afecta el promedio, sólo da por aprobado el CBC</t>
        </r>
      </text>
    </comment>
    <comment ref="E37" authorId="0" shapeId="0" xr:uid="{24B6F2EA-A618-4396-9BAF-0A521084C8BD}">
      <text>
        <r>
          <rPr>
            <sz val="9"/>
            <color indexed="81"/>
            <rFont val="Tahoma"/>
            <family val="2"/>
          </rPr>
          <t xml:space="preserve">Colocar cualquier nota en pos de habilitar el TPII, pero esto no se contará en el promedio. </t>
        </r>
      </text>
    </comment>
  </commentList>
</comments>
</file>

<file path=xl/sharedStrings.xml><?xml version="1.0" encoding="utf-8"?>
<sst xmlns="http://schemas.openxmlformats.org/spreadsheetml/2006/main" count="244" uniqueCount="158">
  <si>
    <t>F.I.U.B.A.</t>
  </si>
  <si>
    <t>Código</t>
  </si>
  <si>
    <t>Materia</t>
  </si>
  <si>
    <t>Creditos</t>
  </si>
  <si>
    <t>Habilitada</t>
  </si>
  <si>
    <t>Nota</t>
  </si>
  <si>
    <t>Correlativas</t>
  </si>
  <si>
    <t>Cuatrimestre de cursada</t>
  </si>
  <si>
    <t>Cuatrimestre Aprobada</t>
  </si>
  <si>
    <t>-</t>
  </si>
  <si>
    <t>Créditos</t>
  </si>
  <si>
    <t>Análisis Matemático II</t>
  </si>
  <si>
    <t>Física I</t>
  </si>
  <si>
    <t>Álgebra II</t>
  </si>
  <si>
    <t>Química</t>
  </si>
  <si>
    <t>OPTATIVAS</t>
  </si>
  <si>
    <t>CBC</t>
  </si>
  <si>
    <t>Sociedad y Estado</t>
  </si>
  <si>
    <t>I. Pensamiento Científico</t>
  </si>
  <si>
    <t>Física</t>
  </si>
  <si>
    <t>Análisis Matemático</t>
  </si>
  <si>
    <t>Álgebra</t>
  </si>
  <si>
    <t>CRÉDITOS</t>
  </si>
  <si>
    <t>FALTAN</t>
  </si>
  <si>
    <t>Obligatorias</t>
  </si>
  <si>
    <t>Optativas</t>
  </si>
  <si>
    <t>TOTAL CRÉDITOS</t>
  </si>
  <si>
    <t>PROMEDIO DE NOTAS del CBC:</t>
  </si>
  <si>
    <t>PROMEDIO DE NOTAS con CBC:</t>
  </si>
  <si>
    <t>PROMEDIO DE NOTAS sin CBC:</t>
  </si>
  <si>
    <t>Porcentaje de la carrera</t>
  </si>
  <si>
    <t>Total de materias aprobadas sin CBC</t>
  </si>
  <si>
    <t>Total de materias aprobadas con CBC</t>
  </si>
  <si>
    <t>Química I</t>
  </si>
  <si>
    <t>61.03</t>
  </si>
  <si>
    <t>62.01</t>
  </si>
  <si>
    <t>63.02</t>
  </si>
  <si>
    <t>61.08</t>
  </si>
  <si>
    <t>Física II B</t>
  </si>
  <si>
    <t>62.04</t>
  </si>
  <si>
    <t>Computación</t>
  </si>
  <si>
    <t>Química Inorgánica</t>
  </si>
  <si>
    <t>75.01</t>
  </si>
  <si>
    <t>63.13</t>
  </si>
  <si>
    <t xml:space="preserve">Análisis Numérico </t>
  </si>
  <si>
    <t>75.12</t>
  </si>
  <si>
    <t>Química Orgánica</t>
  </si>
  <si>
    <t>63.14</t>
  </si>
  <si>
    <t>Termodinámica de los procesos</t>
  </si>
  <si>
    <t>76.45</t>
  </si>
  <si>
    <t>Matemática especial para Ing.Química</t>
  </si>
  <si>
    <t>61.14</t>
  </si>
  <si>
    <t>Introducción a la Ing.Química</t>
  </si>
  <si>
    <t>76.46</t>
  </si>
  <si>
    <t>63.15</t>
  </si>
  <si>
    <t>Química analítica instrumental</t>
  </si>
  <si>
    <t>61.06</t>
  </si>
  <si>
    <t>Probabilidad y estadísitica A</t>
  </si>
  <si>
    <t>Fenómenos de transporte</t>
  </si>
  <si>
    <t>76.47</t>
  </si>
  <si>
    <t>63.16</t>
  </si>
  <si>
    <t>Química física</t>
  </si>
  <si>
    <t>76.48</t>
  </si>
  <si>
    <t>Evaluación de propiedades físicas</t>
  </si>
  <si>
    <t>65.48</t>
  </si>
  <si>
    <t>Laboratorio de instalaciones eléctricas</t>
  </si>
  <si>
    <t>76.49</t>
  </si>
  <si>
    <t>Op.unitarias de transferencia de cantidad de movimiento y energía</t>
  </si>
  <si>
    <t>76.52</t>
  </si>
  <si>
    <t>Operaciones unitarias de transferencia de materia</t>
  </si>
  <si>
    <t>77.08</t>
  </si>
  <si>
    <t>Seguridad ambiental y del trabajo</t>
  </si>
  <si>
    <t>76.53</t>
  </si>
  <si>
    <t>Diseño de reactores</t>
  </si>
  <si>
    <t>76.54</t>
  </si>
  <si>
    <t>Instalaciones de Plantas de procesos</t>
  </si>
  <si>
    <t>76.55</t>
  </si>
  <si>
    <t>Microbiología insdustrial</t>
  </si>
  <si>
    <t>76.56</t>
  </si>
  <si>
    <t>Instrumentación y control de plantas químicas</t>
  </si>
  <si>
    <t>76.57</t>
  </si>
  <si>
    <t>Diseño de procesos</t>
  </si>
  <si>
    <t>76.58</t>
  </si>
  <si>
    <t>Emisiones de contaminantes químicos y biológicos</t>
  </si>
  <si>
    <t>71.28</t>
  </si>
  <si>
    <t>Legislación y ejercicio profesional de la ing. Química</t>
  </si>
  <si>
    <t>76.59</t>
  </si>
  <si>
    <t>Trabajo profesional I</t>
  </si>
  <si>
    <t>71.53</t>
  </si>
  <si>
    <t>Evaluación de proyectos de plantas químicas</t>
  </si>
  <si>
    <t>76.60</t>
  </si>
  <si>
    <t xml:space="preserve">Laboratorio de operaciones y procesos </t>
  </si>
  <si>
    <t>76.61</t>
  </si>
  <si>
    <t>Bioingeniería</t>
  </si>
  <si>
    <t>76.62</t>
  </si>
  <si>
    <t>Trabajo profesional II</t>
  </si>
  <si>
    <t>76.00</t>
  </si>
  <si>
    <t>Tesis de Ingeniería química</t>
  </si>
  <si>
    <t>62.13</t>
  </si>
  <si>
    <t>Física III C</t>
  </si>
  <si>
    <t>62.18</t>
  </si>
  <si>
    <t>Física de los fluidos</t>
  </si>
  <si>
    <t>63.10</t>
  </si>
  <si>
    <t>Termodinámica estadística</t>
  </si>
  <si>
    <t>67.13</t>
  </si>
  <si>
    <t>Conocimiento de materiales I</t>
  </si>
  <si>
    <t>67.57</t>
  </si>
  <si>
    <t>Elementos finitos avanzados en la mecánica de fluidos</t>
  </si>
  <si>
    <t>67.58</t>
  </si>
  <si>
    <t>Introducción al métodos de los elementos finitos</t>
  </si>
  <si>
    <t>67.59</t>
  </si>
  <si>
    <t>Mecánica del continuo</t>
  </si>
  <si>
    <t>67.60</t>
  </si>
  <si>
    <t>75.38</t>
  </si>
  <si>
    <t>Análisis numérico II A</t>
  </si>
  <si>
    <t>76.16</t>
  </si>
  <si>
    <t>Electroquímica</t>
  </si>
  <si>
    <t>76.17</t>
  </si>
  <si>
    <t>Procesos electroquímicos</t>
  </si>
  <si>
    <t>76.22</t>
  </si>
  <si>
    <t>Fundamentos de la ing. de Reservorios</t>
  </si>
  <si>
    <t>76.23</t>
  </si>
  <si>
    <t>Fundamentos de la simulación numérica de Reservorio</t>
  </si>
  <si>
    <t>76.25</t>
  </si>
  <si>
    <t>Explotación de yacimientos</t>
  </si>
  <si>
    <t>76.27</t>
  </si>
  <si>
    <t>Control estadístico de procesos</t>
  </si>
  <si>
    <t>76.28</t>
  </si>
  <si>
    <t>Gestión de recursos en la industria de los procesos</t>
  </si>
  <si>
    <t>76.29</t>
  </si>
  <si>
    <t>76.30</t>
  </si>
  <si>
    <t>76.51</t>
  </si>
  <si>
    <t>Introducción a la planificación interactiva</t>
  </si>
  <si>
    <t>78.01</t>
  </si>
  <si>
    <t>Idioma Inglés</t>
  </si>
  <si>
    <t>78.02</t>
  </si>
  <si>
    <t>Idioma Alemán</t>
  </si>
  <si>
    <t>78.03</t>
  </si>
  <si>
    <t>Idioma Francés</t>
  </si>
  <si>
    <t>78.04</t>
  </si>
  <si>
    <t>Idioma Italiano</t>
  </si>
  <si>
    <t>78.05</t>
  </si>
  <si>
    <t>Idioma Portugués</t>
  </si>
  <si>
    <t>Recuperación asistida de petróleo</t>
  </si>
  <si>
    <t xml:space="preserve">Trabajo Profesional </t>
  </si>
  <si>
    <t xml:space="preserve">Tesis </t>
  </si>
  <si>
    <t>INGENIERÍA QUÍMICA</t>
  </si>
  <si>
    <t>Electivas</t>
  </si>
  <si>
    <t>Introducción al análsis tensorial</t>
  </si>
  <si>
    <t>76.32</t>
  </si>
  <si>
    <t>Preservación de los alimentos</t>
  </si>
  <si>
    <t>76.33</t>
  </si>
  <si>
    <t>Procesamiento industrial de alimentos</t>
  </si>
  <si>
    <t>76.63</t>
  </si>
  <si>
    <t>Diseño avanzado de reactores</t>
  </si>
  <si>
    <t xml:space="preserve">Industria de Procesos </t>
  </si>
  <si>
    <t xml:space="preserve">Industrias alimenticias </t>
  </si>
  <si>
    <t>INGENIERÍA QUÍMICA  PLAN DE ESTUDIOS 1986 Y RESOLUCIONES MODIFICATORIAS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</si>
</sst>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u/>
      <sz val="10"/>
      <color indexed="39"/>
      <name val="Arial"/>
      <family val="2"/>
    </font>
    <font>
      <u/>
      <sz val="10"/>
      <color indexed="3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24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2" fontId="0" fillId="0" borderId="24" xfId="0" applyNumberForma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3" fillId="0" borderId="30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" xfId="0" applyBorder="1">
      <alignment vertical="center"/>
    </xf>
    <xf numFmtId="2" fontId="3" fillId="0" borderId="32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>
      <alignment vertical="center"/>
    </xf>
    <xf numFmtId="0" fontId="3" fillId="0" borderId="15" xfId="0" applyFon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0" fillId="0" borderId="4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3" fillId="0" borderId="30" xfId="0" applyFon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0" fontId="3" fillId="0" borderId="32" xfId="0" applyFont="1" applyBorder="1" applyAlignment="1">
      <alignment horizontal="center"/>
    </xf>
    <xf numFmtId="2" fontId="3" fillId="0" borderId="51" xfId="0" applyNumberFormat="1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2" fontId="0" fillId="0" borderId="45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0" fontId="0" fillId="0" borderId="52" xfId="0" applyBorder="1">
      <alignment vertical="center"/>
    </xf>
    <xf numFmtId="2" fontId="0" fillId="0" borderId="2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0" borderId="32" xfId="0" applyBorder="1">
      <alignment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3" borderId="0" xfId="0" applyFill="1">
      <alignment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2" fillId="2" borderId="36" xfId="0" applyFont="1" applyFill="1" applyBorder="1" applyAlignment="1"/>
    <xf numFmtId="0" fontId="3" fillId="0" borderId="55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3" fillId="0" borderId="36" xfId="0" applyFont="1" applyBorder="1" applyAlignment="1"/>
    <xf numFmtId="0" fontId="3" fillId="0" borderId="46" xfId="0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5" fillId="0" borderId="2" xfId="0" applyFont="1" applyBorder="1" applyAlignment="1"/>
    <xf numFmtId="0" fontId="0" fillId="0" borderId="56" xfId="0" applyBorder="1" applyAlignment="1">
      <alignment wrapText="1"/>
    </xf>
    <xf numFmtId="0" fontId="6" fillId="0" borderId="36" xfId="0" applyFont="1" applyBorder="1">
      <alignment vertical="center"/>
    </xf>
    <xf numFmtId="0" fontId="7" fillId="0" borderId="55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8" fillId="0" borderId="2" xfId="0" applyFont="1" applyBorder="1" applyAlignment="1"/>
    <xf numFmtId="2" fontId="8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9" fillId="0" borderId="0" xfId="0" applyFont="1" applyAlignment="1"/>
    <xf numFmtId="0" fontId="2" fillId="0" borderId="0" xfId="0" applyFont="1" applyAlignment="1"/>
    <xf numFmtId="0" fontId="10" fillId="0" borderId="0" xfId="0" applyFont="1" applyAlignment="1"/>
    <xf numFmtId="0" fontId="4" fillId="0" borderId="30" xfId="0" applyFont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/>
    <xf numFmtId="0" fontId="4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5" fillId="0" borderId="0" xfId="0" applyFont="1" applyAlignment="1"/>
    <xf numFmtId="0" fontId="0" fillId="0" borderId="33" xfId="0" applyBorder="1" applyAlignment="1">
      <alignment horizontal="center" vertical="center"/>
    </xf>
    <xf numFmtId="2" fontId="3" fillId="0" borderId="57" xfId="0" applyNumberFormat="1" applyFont="1" applyBorder="1" applyAlignment="1">
      <alignment horizontal="center"/>
    </xf>
    <xf numFmtId="0" fontId="3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11" fillId="3" borderId="57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6" xfId="0" applyBorder="1">
      <alignment vertical="center"/>
    </xf>
    <xf numFmtId="0" fontId="4" fillId="0" borderId="25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57" xfId="0" applyBorder="1">
      <alignment vertical="center"/>
    </xf>
    <xf numFmtId="0" fontId="2" fillId="3" borderId="30" xfId="0" applyFont="1" applyFill="1" applyBorder="1" applyAlignment="1">
      <alignment horizontal="center" vertical="top" wrapText="1"/>
    </xf>
    <xf numFmtId="0" fontId="2" fillId="3" borderId="52" xfId="0" applyFont="1" applyFill="1" applyBorder="1" applyAlignment="1">
      <alignment horizontal="center" vertical="top" wrapText="1"/>
    </xf>
    <xf numFmtId="0" fontId="13" fillId="4" borderId="0" xfId="1" applyFont="1" applyFill="1" applyAlignment="1">
      <alignment horizontal="center"/>
    </xf>
    <xf numFmtId="0" fontId="0" fillId="4" borderId="0" xfId="0" applyFill="1">
      <alignment vertical="center"/>
    </xf>
    <xf numFmtId="0" fontId="1" fillId="0" borderId="0" xfId="0" applyFont="1" applyAlignment="1">
      <alignment horizontal="center" wrapText="1"/>
    </xf>
    <xf numFmtId="2" fontId="0" fillId="0" borderId="5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3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0" fontId="3" fillId="0" borderId="36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0" fillId="5" borderId="26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7">
    <dxf>
      <font>
        <color rgb="FF009900"/>
      </font>
      <fill>
        <patternFill>
          <bgColor rgb="FFCCFF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9900"/>
      </font>
      <fill>
        <patternFill>
          <bgColor rgb="FFCCFF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9900"/>
      </font>
      <fill>
        <patternFill>
          <bgColor rgb="FFCCFF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tabSelected="1" topLeftCell="A37" zoomScaleNormal="100" workbookViewId="0">
      <selection activeCell="K84" sqref="K84"/>
    </sheetView>
  </sheetViews>
  <sheetFormatPr baseColWidth="10" defaultColWidth="9.140625" defaultRowHeight="12.75" x14ac:dyDescent="0.2"/>
  <cols>
    <col min="1" max="1" width="12.42578125" customWidth="1"/>
    <col min="2" max="2" width="57" style="8" customWidth="1"/>
    <col min="3" max="3" width="12.28515625" customWidth="1"/>
    <col min="4" max="4" width="9.140625" customWidth="1"/>
    <col min="5" max="5" width="7.42578125" customWidth="1"/>
    <col min="11" max="11" width="21.7109375" bestFit="1" customWidth="1"/>
    <col min="12" max="12" width="20.28515625" bestFit="1" customWidth="1"/>
    <col min="13" max="13" width="8.7109375" customWidth="1"/>
  </cols>
  <sheetData>
    <row r="1" spans="1:13" ht="30" customHeight="1" x14ac:dyDescent="0.2">
      <c r="B1" s="119" t="s">
        <v>146</v>
      </c>
      <c r="C1" s="120"/>
      <c r="D1" s="120"/>
      <c r="E1" s="120"/>
      <c r="F1" s="120"/>
      <c r="G1" s="121"/>
      <c r="H1" s="121"/>
      <c r="I1" s="121"/>
    </row>
    <row r="2" spans="1:13" ht="30" customHeight="1" x14ac:dyDescent="0.2">
      <c r="B2" s="120"/>
      <c r="C2" s="120"/>
      <c r="D2" s="120"/>
      <c r="E2" s="120"/>
      <c r="F2" s="120"/>
    </row>
    <row r="3" spans="1:13" x14ac:dyDescent="0.2">
      <c r="A3" s="1"/>
      <c r="B3" s="2"/>
      <c r="C3" s="1"/>
      <c r="D3" s="1"/>
      <c r="E3" s="1"/>
    </row>
    <row r="4" spans="1:13" x14ac:dyDescent="0.2">
      <c r="A4" s="3" t="s">
        <v>0</v>
      </c>
      <c r="B4" s="138" t="s">
        <v>157</v>
      </c>
      <c r="C4" s="139"/>
      <c r="D4" s="139"/>
      <c r="E4" s="139"/>
    </row>
    <row r="5" spans="1:13" ht="13.5" thickBot="1" x14ac:dyDescent="0.25">
      <c r="A5" s="4"/>
      <c r="B5" s="5"/>
      <c r="C5" s="4"/>
      <c r="D5" s="4"/>
      <c r="E5" s="4"/>
    </row>
    <row r="6" spans="1:13" x14ac:dyDescent="0.2">
      <c r="A6" s="122" t="s">
        <v>1</v>
      </c>
      <c r="B6" s="124" t="s">
        <v>2</v>
      </c>
      <c r="C6" s="126" t="s">
        <v>3</v>
      </c>
      <c r="D6" s="128" t="s">
        <v>4</v>
      </c>
      <c r="E6" s="143" t="s">
        <v>5</v>
      </c>
      <c r="F6" s="130" t="s">
        <v>6</v>
      </c>
      <c r="G6" s="131"/>
      <c r="H6" s="131"/>
      <c r="I6" s="132"/>
      <c r="J6" s="133"/>
      <c r="K6" s="143" t="s">
        <v>7</v>
      </c>
      <c r="L6" s="143" t="s">
        <v>8</v>
      </c>
    </row>
    <row r="7" spans="1:13" ht="13.5" thickBot="1" x14ac:dyDescent="0.25">
      <c r="A7" s="123"/>
      <c r="B7" s="125"/>
      <c r="C7" s="127"/>
      <c r="D7" s="129"/>
      <c r="E7" s="145"/>
      <c r="F7" s="134"/>
      <c r="G7" s="135"/>
      <c r="H7" s="135"/>
      <c r="I7" s="136"/>
      <c r="J7" s="137"/>
      <c r="K7" s="144"/>
      <c r="L7" s="144"/>
    </row>
    <row r="8" spans="1:13" ht="13.5" thickBot="1" x14ac:dyDescent="0.25">
      <c r="A8" s="6">
        <v>0</v>
      </c>
      <c r="B8" s="7" t="s">
        <v>16</v>
      </c>
      <c r="C8" s="8" t="s">
        <v>9</v>
      </c>
      <c r="D8" s="9" t="s">
        <v>9</v>
      </c>
      <c r="E8" s="154"/>
      <c r="F8" s="10" t="s">
        <v>9</v>
      </c>
      <c r="G8" s="11" t="s">
        <v>9</v>
      </c>
      <c r="H8" s="11" t="s">
        <v>9</v>
      </c>
      <c r="I8" s="12" t="s">
        <v>9</v>
      </c>
      <c r="J8" s="13" t="s">
        <v>10</v>
      </c>
      <c r="K8" s="145"/>
      <c r="L8" s="144"/>
    </row>
    <row r="9" spans="1:13" ht="13.5" thickBot="1" x14ac:dyDescent="0.25">
      <c r="A9" s="14" t="s">
        <v>34</v>
      </c>
      <c r="B9" s="15" t="s">
        <v>11</v>
      </c>
      <c r="C9" s="16">
        <v>8</v>
      </c>
      <c r="D9" s="92" t="str">
        <f t="shared" ref="D9:D42" si="0">IF(AND(INDEX($A$8:$E$71,MATCH(F9,$A$8:$A$71,0),5)&gt;=4, INDEX($A$8:$E$71,MATCH(G9,$A$8:$A$71,0),5)&gt;=4, INDEX($A$8:$E$71,MATCH(H9,$A$8:$A$71,0),5)&gt;=4, INDEX($A$8:$E$71,MATCH(I9,$A$8:$A$71,0),5)&gt;=4,$C$91&gt;=J9), "SI", "NO")</f>
        <v>NO</v>
      </c>
      <c r="E9" s="93"/>
      <c r="F9" s="17"/>
      <c r="G9" s="18"/>
      <c r="H9" s="18"/>
      <c r="I9" s="19"/>
      <c r="J9" s="20"/>
      <c r="K9" s="21"/>
      <c r="L9" s="104"/>
      <c r="M9">
        <f t="shared" ref="M9:M42" si="1">IF(E9&gt;=4,C9,0)</f>
        <v>0</v>
      </c>
    </row>
    <row r="10" spans="1:13" ht="13.5" thickBot="1" x14ac:dyDescent="0.25">
      <c r="A10" s="23" t="s">
        <v>35</v>
      </c>
      <c r="B10" s="24" t="s">
        <v>12</v>
      </c>
      <c r="C10" s="25">
        <v>8</v>
      </c>
      <c r="D10" s="92" t="str">
        <f t="shared" si="0"/>
        <v>NO</v>
      </c>
      <c r="E10" s="94"/>
      <c r="F10" s="26"/>
      <c r="G10" s="27"/>
      <c r="H10" s="27"/>
      <c r="I10" s="28"/>
      <c r="J10" s="29"/>
      <c r="K10" s="30"/>
      <c r="L10" s="104"/>
      <c r="M10">
        <f t="shared" si="1"/>
        <v>0</v>
      </c>
    </row>
    <row r="11" spans="1:13" ht="13.5" thickBot="1" x14ac:dyDescent="0.25">
      <c r="A11" s="23" t="s">
        <v>36</v>
      </c>
      <c r="B11" s="24" t="s">
        <v>33</v>
      </c>
      <c r="C11" s="25">
        <v>8</v>
      </c>
      <c r="D11" s="92" t="str">
        <f t="shared" si="0"/>
        <v>NO</v>
      </c>
      <c r="E11" s="94"/>
      <c r="F11" s="26"/>
      <c r="G11" s="27"/>
      <c r="H11" s="27"/>
      <c r="I11" s="28"/>
      <c r="J11" s="29"/>
      <c r="K11" s="30"/>
      <c r="L11" s="104"/>
      <c r="M11">
        <f t="shared" si="1"/>
        <v>0</v>
      </c>
    </row>
    <row r="12" spans="1:13" ht="13.5" thickBot="1" x14ac:dyDescent="0.25">
      <c r="A12" s="38" t="s">
        <v>37</v>
      </c>
      <c r="B12" s="39" t="s">
        <v>13</v>
      </c>
      <c r="C12" s="16">
        <v>8</v>
      </c>
      <c r="D12" s="92" t="str">
        <f t="shared" si="0"/>
        <v>NO</v>
      </c>
      <c r="E12" s="93"/>
      <c r="F12" s="17"/>
      <c r="G12" s="18"/>
      <c r="H12" s="18"/>
      <c r="I12" s="19"/>
      <c r="J12" s="20"/>
      <c r="K12" s="21"/>
      <c r="L12" s="104"/>
      <c r="M12">
        <f t="shared" si="1"/>
        <v>0</v>
      </c>
    </row>
    <row r="13" spans="1:13" ht="13.5" thickBot="1" x14ac:dyDescent="0.25">
      <c r="A13" s="40" t="s">
        <v>39</v>
      </c>
      <c r="B13" s="41" t="s">
        <v>38</v>
      </c>
      <c r="C13" s="25">
        <v>6</v>
      </c>
      <c r="D13" s="92" t="str">
        <f t="shared" si="0"/>
        <v>NO</v>
      </c>
      <c r="E13" s="94"/>
      <c r="F13" s="26" t="s">
        <v>34</v>
      </c>
      <c r="G13" s="27" t="s">
        <v>35</v>
      </c>
      <c r="H13" s="27"/>
      <c r="I13" s="28"/>
      <c r="J13" s="29"/>
      <c r="K13" s="30"/>
      <c r="L13" s="104"/>
      <c r="M13">
        <f t="shared" si="1"/>
        <v>0</v>
      </c>
    </row>
    <row r="14" spans="1:13" ht="13.5" thickBot="1" x14ac:dyDescent="0.25">
      <c r="A14" s="40" t="s">
        <v>42</v>
      </c>
      <c r="B14" s="41" t="s">
        <v>40</v>
      </c>
      <c r="C14" s="25">
        <v>4</v>
      </c>
      <c r="D14" s="92" t="str">
        <f t="shared" si="0"/>
        <v>NO</v>
      </c>
      <c r="E14" s="94"/>
      <c r="F14" s="26"/>
      <c r="G14" s="27"/>
      <c r="H14" s="27"/>
      <c r="I14" s="28"/>
      <c r="J14" s="29"/>
      <c r="K14" s="30"/>
      <c r="L14" s="104"/>
      <c r="M14">
        <f t="shared" si="1"/>
        <v>0</v>
      </c>
    </row>
    <row r="15" spans="1:13" ht="13.5" thickBot="1" x14ac:dyDescent="0.25">
      <c r="A15" s="42" t="s">
        <v>43</v>
      </c>
      <c r="B15" s="43" t="s">
        <v>41</v>
      </c>
      <c r="C15" s="32">
        <v>8</v>
      </c>
      <c r="D15" s="92" t="str">
        <f t="shared" si="0"/>
        <v>NO</v>
      </c>
      <c r="E15" s="95"/>
      <c r="F15" s="33" t="s">
        <v>36</v>
      </c>
      <c r="G15" s="34"/>
      <c r="H15" s="34"/>
      <c r="I15" s="35"/>
      <c r="J15" s="36"/>
      <c r="K15" s="37"/>
      <c r="L15" s="104"/>
      <c r="M15">
        <f t="shared" si="1"/>
        <v>0</v>
      </c>
    </row>
    <row r="16" spans="1:13" ht="13.5" thickBot="1" x14ac:dyDescent="0.25">
      <c r="A16" s="38" t="s">
        <v>45</v>
      </c>
      <c r="B16" s="39" t="s">
        <v>44</v>
      </c>
      <c r="C16" s="16">
        <v>6</v>
      </c>
      <c r="D16" s="92" t="str">
        <f t="shared" si="0"/>
        <v>NO</v>
      </c>
      <c r="E16" s="93"/>
      <c r="F16" s="17" t="s">
        <v>34</v>
      </c>
      <c r="G16" s="18" t="s">
        <v>37</v>
      </c>
      <c r="H16" s="18" t="s">
        <v>42</v>
      </c>
      <c r="I16" s="19"/>
      <c r="J16" s="20"/>
      <c r="K16" s="21"/>
      <c r="L16" s="104"/>
      <c r="M16">
        <f t="shared" si="1"/>
        <v>0</v>
      </c>
    </row>
    <row r="17" spans="1:13" ht="13.5" thickBot="1" x14ac:dyDescent="0.25">
      <c r="A17" s="40" t="s">
        <v>47</v>
      </c>
      <c r="B17" s="41" t="s">
        <v>46</v>
      </c>
      <c r="C17" s="25">
        <v>10</v>
      </c>
      <c r="D17" s="92" t="str">
        <f t="shared" si="0"/>
        <v>NO</v>
      </c>
      <c r="E17" s="94"/>
      <c r="F17" s="26" t="s">
        <v>43</v>
      </c>
      <c r="G17" s="27"/>
      <c r="H17" s="27"/>
      <c r="I17" s="28"/>
      <c r="J17" s="29"/>
      <c r="K17" s="30"/>
      <c r="L17" s="114"/>
      <c r="M17">
        <f t="shared" si="1"/>
        <v>0</v>
      </c>
    </row>
    <row r="18" spans="1:13" ht="13.5" thickBot="1" x14ac:dyDescent="0.25">
      <c r="A18" s="40" t="s">
        <v>49</v>
      </c>
      <c r="B18" s="41" t="s">
        <v>48</v>
      </c>
      <c r="C18" s="25">
        <v>10</v>
      </c>
      <c r="D18" s="92" t="str">
        <f t="shared" si="0"/>
        <v>NO</v>
      </c>
      <c r="E18" s="94"/>
      <c r="F18" s="26" t="s">
        <v>35</v>
      </c>
      <c r="G18" s="27" t="s">
        <v>36</v>
      </c>
      <c r="H18" s="27"/>
      <c r="I18" s="28"/>
      <c r="J18" s="29"/>
      <c r="K18" s="30"/>
      <c r="L18" s="104"/>
      <c r="M18">
        <f t="shared" si="1"/>
        <v>0</v>
      </c>
    </row>
    <row r="19" spans="1:13" ht="13.5" thickBot="1" x14ac:dyDescent="0.25">
      <c r="A19" s="38" t="s">
        <v>51</v>
      </c>
      <c r="B19" s="39" t="s">
        <v>50</v>
      </c>
      <c r="C19" s="16">
        <v>8</v>
      </c>
      <c r="D19" s="92" t="str">
        <f t="shared" si="0"/>
        <v>NO</v>
      </c>
      <c r="E19" s="93"/>
      <c r="F19" s="17" t="s">
        <v>34</v>
      </c>
      <c r="G19" s="18" t="s">
        <v>37</v>
      </c>
      <c r="H19" s="18"/>
      <c r="I19" s="19"/>
      <c r="J19" s="20"/>
      <c r="K19" s="21"/>
      <c r="L19" s="104"/>
      <c r="M19">
        <f t="shared" si="1"/>
        <v>0</v>
      </c>
    </row>
    <row r="20" spans="1:13" ht="13.5" thickBot="1" x14ac:dyDescent="0.25">
      <c r="A20" s="40" t="s">
        <v>53</v>
      </c>
      <c r="B20" s="41" t="s">
        <v>52</v>
      </c>
      <c r="C20" s="25">
        <v>6</v>
      </c>
      <c r="D20" s="92" t="str">
        <f t="shared" si="0"/>
        <v>NO</v>
      </c>
      <c r="E20" s="94"/>
      <c r="F20" s="26" t="s">
        <v>49</v>
      </c>
      <c r="G20" s="27"/>
      <c r="H20" s="27"/>
      <c r="I20" s="28"/>
      <c r="J20" s="29"/>
      <c r="K20" s="30"/>
      <c r="L20" s="104"/>
      <c r="M20">
        <f t="shared" si="1"/>
        <v>0</v>
      </c>
    </row>
    <row r="21" spans="1:13" ht="13.5" thickBot="1" x14ac:dyDescent="0.25">
      <c r="A21" s="40" t="s">
        <v>54</v>
      </c>
      <c r="B21" s="41" t="s">
        <v>55</v>
      </c>
      <c r="C21" s="25">
        <v>8</v>
      </c>
      <c r="D21" s="92" t="str">
        <f t="shared" si="0"/>
        <v>NO</v>
      </c>
      <c r="E21" s="94"/>
      <c r="F21" s="26" t="s">
        <v>43</v>
      </c>
      <c r="G21" s="27" t="s">
        <v>47</v>
      </c>
      <c r="H21" s="27" t="s">
        <v>39</v>
      </c>
      <c r="I21" s="28"/>
      <c r="J21" s="29"/>
      <c r="K21" s="30"/>
      <c r="L21" s="104"/>
      <c r="M21">
        <f t="shared" si="1"/>
        <v>0</v>
      </c>
    </row>
    <row r="22" spans="1:13" ht="13.5" thickBot="1" x14ac:dyDescent="0.25">
      <c r="A22" s="42" t="s">
        <v>56</v>
      </c>
      <c r="B22" s="43" t="s">
        <v>57</v>
      </c>
      <c r="C22" s="32">
        <v>4</v>
      </c>
      <c r="D22" s="92" t="str">
        <f t="shared" si="0"/>
        <v>NO</v>
      </c>
      <c r="E22" s="95"/>
      <c r="F22" s="33" t="s">
        <v>34</v>
      </c>
      <c r="G22" s="34"/>
      <c r="H22" s="34"/>
      <c r="I22" s="35"/>
      <c r="J22" s="36"/>
      <c r="K22" s="37"/>
      <c r="L22" s="113"/>
      <c r="M22">
        <f t="shared" si="1"/>
        <v>0</v>
      </c>
    </row>
    <row r="23" spans="1:13" ht="13.5" thickBot="1" x14ac:dyDescent="0.25">
      <c r="A23" s="38" t="s">
        <v>59</v>
      </c>
      <c r="B23" s="44" t="s">
        <v>58</v>
      </c>
      <c r="C23" s="16">
        <v>10</v>
      </c>
      <c r="D23" s="92" t="str">
        <f t="shared" si="0"/>
        <v>NO</v>
      </c>
      <c r="E23" s="93"/>
      <c r="F23" s="17" t="s">
        <v>53</v>
      </c>
      <c r="G23" s="18" t="s">
        <v>51</v>
      </c>
      <c r="H23" s="18"/>
      <c r="I23" s="19"/>
      <c r="J23" s="20"/>
      <c r="K23" s="21"/>
      <c r="L23" s="22"/>
      <c r="M23">
        <f t="shared" si="1"/>
        <v>0</v>
      </c>
    </row>
    <row r="24" spans="1:13" ht="13.5" thickBot="1" x14ac:dyDescent="0.25">
      <c r="A24" s="40" t="s">
        <v>60</v>
      </c>
      <c r="B24" s="45" t="s">
        <v>61</v>
      </c>
      <c r="C24" s="25">
        <v>6</v>
      </c>
      <c r="D24" s="92" t="str">
        <f t="shared" si="0"/>
        <v>NO</v>
      </c>
      <c r="E24" s="94"/>
      <c r="F24" s="26" t="s">
        <v>43</v>
      </c>
      <c r="G24" s="27" t="s">
        <v>49</v>
      </c>
      <c r="H24" s="27" t="s">
        <v>54</v>
      </c>
      <c r="I24" s="28"/>
      <c r="J24" s="29"/>
      <c r="K24" s="30"/>
      <c r="L24" s="31"/>
      <c r="M24">
        <f t="shared" si="1"/>
        <v>0</v>
      </c>
    </row>
    <row r="25" spans="1:13" ht="13.5" thickBot="1" x14ac:dyDescent="0.25">
      <c r="A25" s="40" t="s">
        <v>62</v>
      </c>
      <c r="B25" s="45" t="s">
        <v>63</v>
      </c>
      <c r="C25" s="25">
        <v>6</v>
      </c>
      <c r="D25" s="92" t="str">
        <f t="shared" si="0"/>
        <v>NO</v>
      </c>
      <c r="E25" s="94"/>
      <c r="F25" s="26" t="s">
        <v>49</v>
      </c>
      <c r="G25" s="27" t="s">
        <v>56</v>
      </c>
      <c r="H25" s="27"/>
      <c r="I25" s="28"/>
      <c r="J25" s="29"/>
      <c r="K25" s="30"/>
      <c r="L25" s="31"/>
      <c r="M25">
        <f t="shared" si="1"/>
        <v>0</v>
      </c>
    </row>
    <row r="26" spans="1:13" ht="13.5" thickBot="1" x14ac:dyDescent="0.25">
      <c r="A26" s="42" t="s">
        <v>64</v>
      </c>
      <c r="B26" s="46" t="s">
        <v>65</v>
      </c>
      <c r="C26" s="32">
        <v>4</v>
      </c>
      <c r="D26" s="92" t="str">
        <f t="shared" si="0"/>
        <v>NO</v>
      </c>
      <c r="E26" s="95"/>
      <c r="F26" s="47" t="s">
        <v>39</v>
      </c>
      <c r="G26" s="48" t="s">
        <v>53</v>
      </c>
      <c r="H26" s="48"/>
      <c r="I26" s="49"/>
      <c r="J26" s="50"/>
      <c r="K26" s="37"/>
      <c r="L26" s="115"/>
      <c r="M26">
        <f t="shared" si="1"/>
        <v>0</v>
      </c>
    </row>
    <row r="27" spans="1:13" ht="13.5" thickBot="1" x14ac:dyDescent="0.25">
      <c r="A27" s="38" t="s">
        <v>66</v>
      </c>
      <c r="B27" s="44" t="s">
        <v>67</v>
      </c>
      <c r="C27" s="16">
        <v>10</v>
      </c>
      <c r="D27" s="92" t="str">
        <f t="shared" si="0"/>
        <v>NO</v>
      </c>
      <c r="E27" s="93"/>
      <c r="F27" s="17" t="s">
        <v>59</v>
      </c>
      <c r="G27" s="18"/>
      <c r="H27" s="18"/>
      <c r="I27" s="19"/>
      <c r="J27" s="20"/>
      <c r="K27" s="21"/>
      <c r="L27" s="22"/>
      <c r="M27">
        <f t="shared" si="1"/>
        <v>0</v>
      </c>
    </row>
    <row r="28" spans="1:13" ht="13.5" thickBot="1" x14ac:dyDescent="0.25">
      <c r="A28" s="40" t="s">
        <v>68</v>
      </c>
      <c r="B28" s="45" t="s">
        <v>69</v>
      </c>
      <c r="C28" s="25">
        <v>10</v>
      </c>
      <c r="D28" s="92" t="str">
        <f t="shared" si="0"/>
        <v>NO</v>
      </c>
      <c r="E28" s="94"/>
      <c r="F28" s="26" t="s">
        <v>62</v>
      </c>
      <c r="G28" s="27" t="s">
        <v>59</v>
      </c>
      <c r="H28" s="27"/>
      <c r="I28" s="28"/>
      <c r="J28" s="29"/>
      <c r="K28" s="30"/>
      <c r="L28" s="31"/>
      <c r="M28">
        <f t="shared" si="1"/>
        <v>0</v>
      </c>
    </row>
    <row r="29" spans="1:13" ht="13.5" thickBot="1" x14ac:dyDescent="0.25">
      <c r="A29" s="40" t="s">
        <v>70</v>
      </c>
      <c r="B29" s="45" t="s">
        <v>71</v>
      </c>
      <c r="C29" s="25">
        <v>4</v>
      </c>
      <c r="D29" s="92" t="str">
        <f t="shared" si="0"/>
        <v>NO</v>
      </c>
      <c r="E29" s="94"/>
      <c r="F29" s="26"/>
      <c r="G29" s="27"/>
      <c r="H29" s="27"/>
      <c r="I29" s="28"/>
      <c r="J29" s="29">
        <v>100</v>
      </c>
      <c r="K29" s="30"/>
      <c r="L29" s="31"/>
      <c r="M29">
        <f t="shared" si="1"/>
        <v>0</v>
      </c>
    </row>
    <row r="30" spans="1:13" ht="13.5" thickBot="1" x14ac:dyDescent="0.25">
      <c r="A30" s="38" t="s">
        <v>72</v>
      </c>
      <c r="B30" s="44" t="s">
        <v>73</v>
      </c>
      <c r="C30" s="51">
        <v>10</v>
      </c>
      <c r="D30" s="92" t="str">
        <f t="shared" si="0"/>
        <v>NO</v>
      </c>
      <c r="E30" s="93"/>
      <c r="F30" s="52" t="s">
        <v>66</v>
      </c>
      <c r="G30" s="53" t="s">
        <v>60</v>
      </c>
      <c r="H30" s="53" t="s">
        <v>45</v>
      </c>
      <c r="I30" s="54"/>
      <c r="J30" s="55"/>
      <c r="K30" s="21"/>
      <c r="L30" s="22"/>
      <c r="M30">
        <f t="shared" si="1"/>
        <v>0</v>
      </c>
    </row>
    <row r="31" spans="1:13" ht="13.5" thickBot="1" x14ac:dyDescent="0.25">
      <c r="A31" s="40" t="s">
        <v>74</v>
      </c>
      <c r="B31" s="45" t="s">
        <v>75</v>
      </c>
      <c r="C31" s="56">
        <v>8</v>
      </c>
      <c r="D31" s="92" t="str">
        <f t="shared" si="0"/>
        <v>NO</v>
      </c>
      <c r="E31" s="94"/>
      <c r="F31" s="26" t="s">
        <v>66</v>
      </c>
      <c r="G31" s="27"/>
      <c r="H31" s="27"/>
      <c r="I31" s="28"/>
      <c r="J31" s="29"/>
      <c r="K31" s="30"/>
      <c r="L31" s="31"/>
      <c r="M31">
        <f t="shared" si="1"/>
        <v>0</v>
      </c>
    </row>
    <row r="32" spans="1:13" ht="13.5" thickBot="1" x14ac:dyDescent="0.25">
      <c r="A32" s="40" t="s">
        <v>76</v>
      </c>
      <c r="B32" s="45" t="s">
        <v>77</v>
      </c>
      <c r="C32" s="56">
        <v>6</v>
      </c>
      <c r="D32" s="92" t="str">
        <f t="shared" si="0"/>
        <v>NO</v>
      </c>
      <c r="E32" s="94"/>
      <c r="F32" s="26" t="s">
        <v>47</v>
      </c>
      <c r="G32" s="27"/>
      <c r="H32" s="27"/>
      <c r="I32" s="28"/>
      <c r="J32" s="29"/>
      <c r="K32" s="30"/>
      <c r="L32" s="31"/>
      <c r="M32">
        <f t="shared" si="1"/>
        <v>0</v>
      </c>
    </row>
    <row r="33" spans="1:13" ht="13.5" thickBot="1" x14ac:dyDescent="0.25">
      <c r="A33" s="38" t="s">
        <v>78</v>
      </c>
      <c r="B33" s="44" t="s">
        <v>79</v>
      </c>
      <c r="C33" s="16">
        <v>10</v>
      </c>
      <c r="D33" s="92" t="str">
        <f t="shared" si="0"/>
        <v>NO</v>
      </c>
      <c r="E33" s="93"/>
      <c r="F33" s="17" t="s">
        <v>66</v>
      </c>
      <c r="G33" s="18" t="s">
        <v>68</v>
      </c>
      <c r="H33" s="18"/>
      <c r="I33" s="19"/>
      <c r="J33" s="20"/>
      <c r="K33" s="21"/>
      <c r="L33" s="22"/>
      <c r="M33">
        <f t="shared" si="1"/>
        <v>0</v>
      </c>
    </row>
    <row r="34" spans="1:13" ht="13.5" thickBot="1" x14ac:dyDescent="0.25">
      <c r="A34" s="40" t="s">
        <v>80</v>
      </c>
      <c r="B34" s="45" t="s">
        <v>81</v>
      </c>
      <c r="C34" s="25">
        <v>6</v>
      </c>
      <c r="D34" s="92" t="str">
        <f t="shared" si="0"/>
        <v>NO</v>
      </c>
      <c r="E34" s="94"/>
      <c r="F34" s="26" t="s">
        <v>68</v>
      </c>
      <c r="G34" s="27"/>
      <c r="H34" s="27"/>
      <c r="I34" s="28"/>
      <c r="J34" s="29"/>
      <c r="K34" s="30"/>
      <c r="L34" s="31"/>
      <c r="M34">
        <f t="shared" si="1"/>
        <v>0</v>
      </c>
    </row>
    <row r="35" spans="1:13" ht="13.5" thickBot="1" x14ac:dyDescent="0.25">
      <c r="A35" s="40" t="s">
        <v>82</v>
      </c>
      <c r="B35" s="45" t="s">
        <v>83</v>
      </c>
      <c r="C35" s="25">
        <v>4</v>
      </c>
      <c r="D35" s="92" t="str">
        <f t="shared" si="0"/>
        <v>NO</v>
      </c>
      <c r="E35" s="94"/>
      <c r="F35" s="26" t="s">
        <v>68</v>
      </c>
      <c r="G35" s="27" t="s">
        <v>76</v>
      </c>
      <c r="H35" s="27"/>
      <c r="I35" s="28"/>
      <c r="J35" s="29"/>
      <c r="K35" s="30"/>
      <c r="L35" s="31"/>
      <c r="M35">
        <f t="shared" si="1"/>
        <v>0</v>
      </c>
    </row>
    <row r="36" spans="1:13" ht="13.5" thickBot="1" x14ac:dyDescent="0.25">
      <c r="A36" s="42" t="s">
        <v>84</v>
      </c>
      <c r="B36" s="46" t="s">
        <v>85</v>
      </c>
      <c r="C36" s="32">
        <v>4</v>
      </c>
      <c r="D36" s="92" t="str">
        <f t="shared" si="0"/>
        <v>NO</v>
      </c>
      <c r="E36" s="95"/>
      <c r="F36" s="33"/>
      <c r="G36" s="34"/>
      <c r="H36" s="34"/>
      <c r="I36" s="35"/>
      <c r="J36" s="36">
        <v>140</v>
      </c>
      <c r="K36" s="37"/>
      <c r="L36" s="115"/>
      <c r="M36">
        <f t="shared" si="1"/>
        <v>0</v>
      </c>
    </row>
    <row r="37" spans="1:13" ht="13.5" thickBot="1" x14ac:dyDescent="0.25">
      <c r="A37" s="38" t="s">
        <v>86</v>
      </c>
      <c r="B37" s="44" t="s">
        <v>87</v>
      </c>
      <c r="C37" s="16">
        <v>6</v>
      </c>
      <c r="D37" s="92" t="str">
        <f t="shared" si="0"/>
        <v>NO</v>
      </c>
      <c r="E37" s="153"/>
      <c r="F37" s="17" t="s">
        <v>68</v>
      </c>
      <c r="G37" s="18" t="s">
        <v>72</v>
      </c>
      <c r="H37" s="18"/>
      <c r="I37" s="19"/>
      <c r="J37" s="20"/>
      <c r="K37" s="21"/>
      <c r="L37" s="22"/>
      <c r="M37">
        <f t="shared" si="1"/>
        <v>0</v>
      </c>
    </row>
    <row r="38" spans="1:13" ht="13.5" thickBot="1" x14ac:dyDescent="0.25">
      <c r="A38" s="40" t="s">
        <v>88</v>
      </c>
      <c r="B38" s="45" t="s">
        <v>89</v>
      </c>
      <c r="C38" s="25">
        <v>6</v>
      </c>
      <c r="D38" s="92" t="str">
        <f t="shared" si="0"/>
        <v>NO</v>
      </c>
      <c r="E38" s="94"/>
      <c r="F38" s="26"/>
      <c r="G38" s="27"/>
      <c r="H38" s="27"/>
      <c r="I38" s="28"/>
      <c r="J38" s="29">
        <v>140</v>
      </c>
      <c r="K38" s="30"/>
      <c r="L38" s="31"/>
      <c r="M38">
        <f t="shared" si="1"/>
        <v>0</v>
      </c>
    </row>
    <row r="39" spans="1:13" x14ac:dyDescent="0.2">
      <c r="A39" s="105" t="s">
        <v>90</v>
      </c>
      <c r="B39" s="106" t="s">
        <v>91</v>
      </c>
      <c r="C39" s="107">
        <v>4</v>
      </c>
      <c r="D39" s="101" t="str">
        <f t="shared" si="0"/>
        <v>NO</v>
      </c>
      <c r="E39" s="109"/>
      <c r="F39" s="47" t="s">
        <v>68</v>
      </c>
      <c r="G39" s="48" t="s">
        <v>72</v>
      </c>
      <c r="H39" s="48" t="s">
        <v>70</v>
      </c>
      <c r="I39" s="49"/>
      <c r="J39" s="50"/>
      <c r="K39" s="110"/>
      <c r="L39" s="116"/>
      <c r="M39">
        <f t="shared" si="1"/>
        <v>0</v>
      </c>
    </row>
    <row r="40" spans="1:13" s="111" customFormat="1" ht="13.5" thickBot="1" x14ac:dyDescent="0.25">
      <c r="A40" s="40" t="s">
        <v>92</v>
      </c>
      <c r="B40" s="45" t="s">
        <v>93</v>
      </c>
      <c r="C40" s="25">
        <v>6</v>
      </c>
      <c r="D40" s="108" t="str">
        <f t="shared" si="0"/>
        <v>NO</v>
      </c>
      <c r="E40" s="94"/>
      <c r="F40" s="26" t="s">
        <v>68</v>
      </c>
      <c r="G40" s="27" t="s">
        <v>72</v>
      </c>
      <c r="H40" s="27" t="s">
        <v>76</v>
      </c>
      <c r="I40" s="28"/>
      <c r="J40" s="29"/>
      <c r="K40" s="30"/>
      <c r="L40" s="31"/>
      <c r="M40" s="111">
        <f t="shared" si="1"/>
        <v>0</v>
      </c>
    </row>
    <row r="41" spans="1:13" ht="13.5" thickBot="1" x14ac:dyDescent="0.25">
      <c r="A41" s="40" t="s">
        <v>94</v>
      </c>
      <c r="B41" s="45" t="s">
        <v>95</v>
      </c>
      <c r="C41" s="25">
        <v>6</v>
      </c>
      <c r="D41" s="92" t="str">
        <f t="shared" si="0"/>
        <v>NO</v>
      </c>
      <c r="E41" s="94"/>
      <c r="F41" s="26" t="s">
        <v>86</v>
      </c>
      <c r="G41" s="27" t="s">
        <v>78</v>
      </c>
      <c r="H41" s="27"/>
      <c r="I41" s="28"/>
      <c r="J41" s="29"/>
      <c r="K41" s="30"/>
      <c r="L41" s="31"/>
      <c r="M41">
        <f t="shared" si="1"/>
        <v>0</v>
      </c>
    </row>
    <row r="42" spans="1:13" ht="13.5" thickBot="1" x14ac:dyDescent="0.25">
      <c r="A42" s="42" t="s">
        <v>96</v>
      </c>
      <c r="B42" s="46" t="s">
        <v>97</v>
      </c>
      <c r="C42" s="32">
        <v>14</v>
      </c>
      <c r="D42" s="92" t="str">
        <f t="shared" si="0"/>
        <v>NO</v>
      </c>
      <c r="E42" s="95"/>
      <c r="F42" s="33" t="s">
        <v>68</v>
      </c>
      <c r="G42" s="34" t="s">
        <v>72</v>
      </c>
      <c r="H42" s="34"/>
      <c r="I42" s="35"/>
      <c r="J42" s="36"/>
      <c r="K42" s="37"/>
      <c r="L42" s="115"/>
      <c r="M42">
        <f t="shared" si="1"/>
        <v>0</v>
      </c>
    </row>
    <row r="43" spans="1:13" ht="13.5" thickBot="1" x14ac:dyDescent="0.25">
      <c r="A43" s="146" t="s">
        <v>15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8"/>
    </row>
    <row r="44" spans="1:13" ht="13.5" thickBot="1" x14ac:dyDescent="0.25">
      <c r="A44" s="57" t="s">
        <v>98</v>
      </c>
      <c r="B44" s="58" t="s">
        <v>99</v>
      </c>
      <c r="C44" s="59">
        <v>6</v>
      </c>
      <c r="D44" s="92" t="str">
        <f t="shared" ref="D44:D72" si="2">IF(AND(INDEX($A$8:$E$71,MATCH(F44,$A$8:$A$71,0),5)&gt;=4, INDEX($A$8:$E$71,MATCH(G44,$A$8:$A$71,0),5)&gt;=4, INDEX($A$8:$E$71,MATCH(H44,$A$8:$A$71,0),5)&gt;=4, INDEX($A$8:$E$71,MATCH(I44,$A$8:$A$71,0),5)&gt;=4,$C$91&gt;=J44), "SI", "NO")</f>
        <v>NO</v>
      </c>
      <c r="E44" s="117"/>
      <c r="F44" s="60" t="s">
        <v>39</v>
      </c>
      <c r="G44" s="61"/>
      <c r="H44" s="61"/>
      <c r="I44" s="62"/>
      <c r="J44" s="63"/>
      <c r="K44" s="64"/>
      <c r="L44" s="22"/>
      <c r="M44">
        <f t="shared" ref="M44:M54" si="3">IF(E44&gt;=4,C44,0)</f>
        <v>0</v>
      </c>
    </row>
    <row r="45" spans="1:13" ht="13.5" thickBot="1" x14ac:dyDescent="0.25">
      <c r="A45" s="40" t="s">
        <v>100</v>
      </c>
      <c r="B45" s="45" t="s">
        <v>101</v>
      </c>
      <c r="C45" s="25">
        <v>4</v>
      </c>
      <c r="D45" s="92" t="str">
        <f t="shared" si="2"/>
        <v>NO</v>
      </c>
      <c r="E45" s="118"/>
      <c r="F45" s="60" t="s">
        <v>59</v>
      </c>
      <c r="G45" s="61"/>
      <c r="H45" s="65"/>
      <c r="I45" s="66"/>
      <c r="J45" s="67"/>
      <c r="K45" s="68"/>
      <c r="L45" s="31"/>
      <c r="M45">
        <f t="shared" si="3"/>
        <v>0</v>
      </c>
    </row>
    <row r="46" spans="1:13" ht="13.5" thickBot="1" x14ac:dyDescent="0.25">
      <c r="A46" s="40" t="s">
        <v>102</v>
      </c>
      <c r="B46" s="45" t="s">
        <v>103</v>
      </c>
      <c r="C46" s="25">
        <v>6</v>
      </c>
      <c r="D46" s="92" t="str">
        <f t="shared" si="2"/>
        <v>NO</v>
      </c>
      <c r="E46" s="118"/>
      <c r="F46" s="60" t="s">
        <v>60</v>
      </c>
      <c r="G46" s="61"/>
      <c r="H46" s="65"/>
      <c r="I46" s="66"/>
      <c r="J46" s="67"/>
      <c r="K46" s="68"/>
      <c r="L46" s="31"/>
      <c r="M46">
        <f t="shared" si="3"/>
        <v>0</v>
      </c>
    </row>
    <row r="47" spans="1:13" ht="13.5" thickBot="1" x14ac:dyDescent="0.25">
      <c r="A47" s="40" t="s">
        <v>104</v>
      </c>
      <c r="B47" s="45" t="s">
        <v>105</v>
      </c>
      <c r="C47" s="25">
        <v>6</v>
      </c>
      <c r="D47" s="92" t="str">
        <f t="shared" si="2"/>
        <v>NO</v>
      </c>
      <c r="E47" s="118"/>
      <c r="F47" s="60" t="s">
        <v>47</v>
      </c>
      <c r="G47" s="61"/>
      <c r="H47" s="65"/>
      <c r="I47" s="66"/>
      <c r="J47" s="67"/>
      <c r="K47" s="68"/>
      <c r="L47" s="31"/>
      <c r="M47">
        <f t="shared" si="3"/>
        <v>0</v>
      </c>
    </row>
    <row r="48" spans="1:13" ht="13.5" thickBot="1" x14ac:dyDescent="0.25">
      <c r="A48" s="40" t="s">
        <v>106</v>
      </c>
      <c r="B48" s="45" t="s">
        <v>107</v>
      </c>
      <c r="C48" s="25">
        <v>6</v>
      </c>
      <c r="D48" s="92" t="str">
        <f t="shared" si="2"/>
        <v>NO</v>
      </c>
      <c r="E48" s="118"/>
      <c r="F48" s="60" t="s">
        <v>108</v>
      </c>
      <c r="G48" s="61"/>
      <c r="H48" s="65"/>
      <c r="I48" s="66"/>
      <c r="J48" s="67"/>
      <c r="K48" s="68"/>
      <c r="L48" s="31"/>
      <c r="M48">
        <f t="shared" si="3"/>
        <v>0</v>
      </c>
    </row>
    <row r="49" spans="1:13" ht="13.5" thickBot="1" x14ac:dyDescent="0.25">
      <c r="A49" s="40" t="s">
        <v>108</v>
      </c>
      <c r="B49" s="45" t="s">
        <v>109</v>
      </c>
      <c r="C49" s="25">
        <v>6</v>
      </c>
      <c r="D49" s="92" t="str">
        <f t="shared" si="2"/>
        <v>NO</v>
      </c>
      <c r="E49" s="118"/>
      <c r="F49" s="60" t="s">
        <v>45</v>
      </c>
      <c r="G49" s="61" t="s">
        <v>59</v>
      </c>
      <c r="H49" s="65"/>
      <c r="I49" s="66"/>
      <c r="J49" s="67"/>
      <c r="K49" s="68"/>
      <c r="L49" s="31"/>
      <c r="M49">
        <f t="shared" si="3"/>
        <v>0</v>
      </c>
    </row>
    <row r="50" spans="1:13" ht="13.5" thickBot="1" x14ac:dyDescent="0.25">
      <c r="A50" s="40" t="s">
        <v>110</v>
      </c>
      <c r="B50" s="45" t="s">
        <v>111</v>
      </c>
      <c r="C50" s="25">
        <v>6</v>
      </c>
      <c r="D50" s="92" t="str">
        <f t="shared" si="2"/>
        <v>NO</v>
      </c>
      <c r="E50" s="118"/>
      <c r="F50" s="60" t="s">
        <v>112</v>
      </c>
      <c r="G50" s="61" t="s">
        <v>59</v>
      </c>
      <c r="H50" s="65"/>
      <c r="I50" s="66"/>
      <c r="J50" s="67"/>
      <c r="K50" s="68"/>
      <c r="L50" s="31"/>
      <c r="M50">
        <f t="shared" si="3"/>
        <v>0</v>
      </c>
    </row>
    <row r="51" spans="1:13" ht="13.5" thickBot="1" x14ac:dyDescent="0.25">
      <c r="A51" s="40" t="s">
        <v>112</v>
      </c>
      <c r="B51" s="45" t="s">
        <v>148</v>
      </c>
      <c r="C51" s="25">
        <v>4</v>
      </c>
      <c r="D51" s="92" t="str">
        <f t="shared" si="2"/>
        <v>NO</v>
      </c>
      <c r="E51" s="118"/>
      <c r="F51" s="60" t="s">
        <v>34</v>
      </c>
      <c r="G51" s="61" t="s">
        <v>37</v>
      </c>
      <c r="H51" s="65"/>
      <c r="I51" s="66"/>
      <c r="J51" s="67"/>
      <c r="K51" s="68"/>
      <c r="L51" s="31"/>
      <c r="M51">
        <f t="shared" si="3"/>
        <v>0</v>
      </c>
    </row>
    <row r="52" spans="1:13" ht="13.5" thickBot="1" x14ac:dyDescent="0.25">
      <c r="A52" s="40" t="s">
        <v>113</v>
      </c>
      <c r="B52" s="45" t="s">
        <v>114</v>
      </c>
      <c r="C52" s="25">
        <v>6</v>
      </c>
      <c r="D52" s="92" t="str">
        <f t="shared" si="2"/>
        <v>NO</v>
      </c>
      <c r="E52" s="118"/>
      <c r="F52" s="60" t="s">
        <v>45</v>
      </c>
      <c r="G52" s="61"/>
      <c r="H52" s="65"/>
      <c r="I52" s="66"/>
      <c r="J52" s="67"/>
      <c r="K52" s="68"/>
      <c r="L52" s="31"/>
      <c r="M52">
        <f t="shared" si="3"/>
        <v>0</v>
      </c>
    </row>
    <row r="53" spans="1:13" ht="13.5" thickBot="1" x14ac:dyDescent="0.25">
      <c r="A53" s="40" t="s">
        <v>115</v>
      </c>
      <c r="B53" s="45" t="s">
        <v>116</v>
      </c>
      <c r="C53" s="25">
        <v>4</v>
      </c>
      <c r="D53" s="92" t="str">
        <f t="shared" si="2"/>
        <v>NO</v>
      </c>
      <c r="E53" s="118"/>
      <c r="F53" s="60" t="s">
        <v>60</v>
      </c>
      <c r="G53" s="61" t="s">
        <v>59</v>
      </c>
      <c r="H53" s="65"/>
      <c r="I53" s="66"/>
      <c r="J53" s="67"/>
      <c r="K53" s="68"/>
      <c r="L53" s="31"/>
      <c r="M53">
        <f t="shared" si="3"/>
        <v>0</v>
      </c>
    </row>
    <row r="54" spans="1:13" ht="13.5" thickBot="1" x14ac:dyDescent="0.25">
      <c r="A54" s="40" t="s">
        <v>117</v>
      </c>
      <c r="B54" s="45" t="s">
        <v>118</v>
      </c>
      <c r="C54" s="25">
        <v>4</v>
      </c>
      <c r="D54" s="92" t="str">
        <f t="shared" si="2"/>
        <v>NO</v>
      </c>
      <c r="E54" s="118"/>
      <c r="F54" s="60" t="s">
        <v>115</v>
      </c>
      <c r="G54" s="61"/>
      <c r="H54" s="65"/>
      <c r="I54" s="66"/>
      <c r="J54" s="67"/>
      <c r="K54" s="68"/>
      <c r="L54" s="31"/>
      <c r="M54">
        <f t="shared" si="3"/>
        <v>0</v>
      </c>
    </row>
    <row r="55" spans="1:13" ht="13.5" thickBot="1" x14ac:dyDescent="0.25">
      <c r="A55" s="40" t="s">
        <v>153</v>
      </c>
      <c r="B55" s="45" t="s">
        <v>154</v>
      </c>
      <c r="C55" s="25">
        <v>6</v>
      </c>
      <c r="D55" s="92" t="str">
        <f t="shared" si="2"/>
        <v>NO</v>
      </c>
      <c r="E55" s="118"/>
      <c r="F55" s="60" t="s">
        <v>72</v>
      </c>
      <c r="G55" s="61"/>
      <c r="H55" s="65"/>
      <c r="I55" s="66"/>
      <c r="J55" s="67"/>
      <c r="K55" s="68"/>
      <c r="L55" s="31"/>
      <c r="M55">
        <f t="shared" ref="M55" si="4">IF(E55&gt;=4,C55,0)</f>
        <v>0</v>
      </c>
    </row>
    <row r="56" spans="1:13" ht="13.5" thickBot="1" x14ac:dyDescent="0.25">
      <c r="A56" s="40" t="s">
        <v>149</v>
      </c>
      <c r="B56" s="45" t="s">
        <v>150</v>
      </c>
      <c r="C56" s="25">
        <v>6</v>
      </c>
      <c r="D56" s="92" t="str">
        <f t="shared" si="2"/>
        <v>NO</v>
      </c>
      <c r="E56" s="118"/>
      <c r="F56" s="60" t="s">
        <v>66</v>
      </c>
      <c r="G56" s="61" t="s">
        <v>68</v>
      </c>
      <c r="H56" s="65" t="s">
        <v>76</v>
      </c>
      <c r="I56" s="66"/>
      <c r="J56" s="67"/>
      <c r="K56" s="68"/>
      <c r="L56" s="31"/>
      <c r="M56">
        <f>IF(E56&gt;=4,C56,0)</f>
        <v>0</v>
      </c>
    </row>
    <row r="57" spans="1:13" ht="13.5" thickBot="1" x14ac:dyDescent="0.25">
      <c r="A57" s="40" t="s">
        <v>151</v>
      </c>
      <c r="B57" s="45" t="s">
        <v>152</v>
      </c>
      <c r="C57" s="25">
        <v>6</v>
      </c>
      <c r="D57" s="92" t="str">
        <f t="shared" si="2"/>
        <v>NO</v>
      </c>
      <c r="E57" s="118"/>
      <c r="F57" s="60" t="s">
        <v>149</v>
      </c>
      <c r="G57" s="61"/>
      <c r="H57" s="65"/>
      <c r="I57" s="66"/>
      <c r="J57" s="67"/>
      <c r="K57" s="68"/>
      <c r="L57" s="31"/>
      <c r="M57">
        <f t="shared" ref="M57" si="5">IF(E57&gt;=4,C57,0)</f>
        <v>0</v>
      </c>
    </row>
    <row r="58" spans="1:13" ht="13.5" thickBot="1" x14ac:dyDescent="0.25">
      <c r="A58" s="40" t="s">
        <v>121</v>
      </c>
      <c r="B58" s="45" t="s">
        <v>143</v>
      </c>
      <c r="C58" s="25">
        <v>4</v>
      </c>
      <c r="D58" s="92" t="str">
        <f t="shared" si="2"/>
        <v>NO</v>
      </c>
      <c r="E58" s="118"/>
      <c r="F58" s="60" t="s">
        <v>119</v>
      </c>
      <c r="G58" s="61"/>
      <c r="H58" s="65"/>
      <c r="I58" s="66"/>
      <c r="J58" s="67"/>
      <c r="K58" s="68"/>
      <c r="L58" s="31"/>
      <c r="M58">
        <f t="shared" ref="M58:M71" si="6">IF(E58&gt;=4,C58,0)</f>
        <v>0</v>
      </c>
    </row>
    <row r="59" spans="1:13" ht="13.5" thickBot="1" x14ac:dyDescent="0.25">
      <c r="A59" s="40" t="s">
        <v>119</v>
      </c>
      <c r="B59" s="45" t="s">
        <v>120</v>
      </c>
      <c r="C59" s="25">
        <v>8</v>
      </c>
      <c r="D59" s="92" t="str">
        <f t="shared" si="2"/>
        <v>NO</v>
      </c>
      <c r="E59" s="118"/>
      <c r="F59" s="60" t="s">
        <v>59</v>
      </c>
      <c r="G59" s="61"/>
      <c r="H59" s="65"/>
      <c r="I59" s="66"/>
      <c r="J59" s="67"/>
      <c r="K59" s="68"/>
      <c r="L59" s="31"/>
      <c r="M59">
        <f t="shared" si="6"/>
        <v>0</v>
      </c>
    </row>
    <row r="60" spans="1:13" ht="13.5" thickBot="1" x14ac:dyDescent="0.25">
      <c r="A60" s="40" t="s">
        <v>121</v>
      </c>
      <c r="B60" s="45" t="s">
        <v>122</v>
      </c>
      <c r="C60" s="25">
        <v>6</v>
      </c>
      <c r="D60" s="92" t="str">
        <f t="shared" si="2"/>
        <v>NO</v>
      </c>
      <c r="E60" s="118"/>
      <c r="F60" s="60" t="s">
        <v>119</v>
      </c>
      <c r="G60" s="61"/>
      <c r="H60" s="65"/>
      <c r="I60" s="66"/>
      <c r="J60" s="67"/>
      <c r="K60" s="68"/>
      <c r="L60" s="31"/>
      <c r="M60">
        <f t="shared" si="6"/>
        <v>0</v>
      </c>
    </row>
    <row r="61" spans="1:13" ht="13.5" thickBot="1" x14ac:dyDescent="0.25">
      <c r="A61" s="40" t="s">
        <v>123</v>
      </c>
      <c r="B61" s="45" t="s">
        <v>124</v>
      </c>
      <c r="C61" s="25">
        <v>8</v>
      </c>
      <c r="D61" s="92" t="str">
        <f t="shared" si="2"/>
        <v>NO</v>
      </c>
      <c r="E61" s="118"/>
      <c r="F61" s="60" t="s">
        <v>39</v>
      </c>
      <c r="G61" s="61" t="s">
        <v>53</v>
      </c>
      <c r="H61" s="65"/>
      <c r="I61" s="66"/>
      <c r="J61" s="67"/>
      <c r="K61" s="68"/>
      <c r="L61" s="31"/>
      <c r="M61">
        <f t="shared" si="6"/>
        <v>0</v>
      </c>
    </row>
    <row r="62" spans="1:13" ht="13.5" thickBot="1" x14ac:dyDescent="0.25">
      <c r="A62" s="40" t="s">
        <v>125</v>
      </c>
      <c r="B62" s="45" t="s">
        <v>126</v>
      </c>
      <c r="C62" s="25">
        <v>6</v>
      </c>
      <c r="D62" s="92" t="str">
        <f t="shared" si="2"/>
        <v>NO</v>
      </c>
      <c r="E62" s="118"/>
      <c r="F62" s="60" t="s">
        <v>56</v>
      </c>
      <c r="G62" s="61"/>
      <c r="H62" s="65"/>
      <c r="I62" s="66"/>
      <c r="J62" s="67"/>
      <c r="K62" s="68"/>
      <c r="L62" s="31"/>
      <c r="M62">
        <f t="shared" si="6"/>
        <v>0</v>
      </c>
    </row>
    <row r="63" spans="1:13" ht="13.5" thickBot="1" x14ac:dyDescent="0.25">
      <c r="A63" s="40" t="s">
        <v>127</v>
      </c>
      <c r="B63" s="45" t="s">
        <v>128</v>
      </c>
      <c r="C63" s="25">
        <v>4</v>
      </c>
      <c r="D63" s="92" t="str">
        <f t="shared" si="2"/>
        <v>NO</v>
      </c>
      <c r="E63" s="118"/>
      <c r="F63" s="60" t="s">
        <v>59</v>
      </c>
      <c r="G63" s="61"/>
      <c r="H63" s="65"/>
      <c r="I63" s="66"/>
      <c r="J63" s="67"/>
      <c r="K63" s="68"/>
      <c r="L63" s="31"/>
      <c r="M63">
        <f t="shared" si="6"/>
        <v>0</v>
      </c>
    </row>
    <row r="64" spans="1:13" ht="13.5" thickBot="1" x14ac:dyDescent="0.25">
      <c r="A64" s="40" t="s">
        <v>129</v>
      </c>
      <c r="B64" s="45" t="s">
        <v>155</v>
      </c>
      <c r="C64" s="25">
        <v>4</v>
      </c>
      <c r="D64" s="92" t="str">
        <f t="shared" si="2"/>
        <v>NO</v>
      </c>
      <c r="E64" s="118"/>
      <c r="F64" s="60" t="s">
        <v>68</v>
      </c>
      <c r="G64" s="61"/>
      <c r="H64" s="65"/>
      <c r="I64" s="66"/>
      <c r="J64" s="67"/>
      <c r="K64" s="68"/>
      <c r="L64" s="31"/>
      <c r="M64">
        <f t="shared" si="6"/>
        <v>0</v>
      </c>
    </row>
    <row r="65" spans="1:13" ht="13.5" thickBot="1" x14ac:dyDescent="0.25">
      <c r="A65" s="40" t="s">
        <v>130</v>
      </c>
      <c r="B65" s="45" t="s">
        <v>156</v>
      </c>
      <c r="C65" s="25">
        <v>4</v>
      </c>
      <c r="D65" s="92" t="str">
        <f t="shared" si="2"/>
        <v>NO</v>
      </c>
      <c r="E65" s="118"/>
      <c r="F65" s="60" t="s">
        <v>66</v>
      </c>
      <c r="G65" s="61"/>
      <c r="H65" s="65"/>
      <c r="I65" s="66"/>
      <c r="J65" s="67"/>
      <c r="K65" s="68"/>
      <c r="L65" s="31"/>
      <c r="M65">
        <f t="shared" si="6"/>
        <v>0</v>
      </c>
    </row>
    <row r="66" spans="1:13" ht="13.5" thickBot="1" x14ac:dyDescent="0.25">
      <c r="A66" s="40" t="s">
        <v>131</v>
      </c>
      <c r="B66" s="45" t="s">
        <v>132</v>
      </c>
      <c r="C66" s="25">
        <v>4</v>
      </c>
      <c r="D66" s="92" t="str">
        <f t="shared" si="2"/>
        <v>NO</v>
      </c>
      <c r="E66" s="118"/>
      <c r="F66" s="60"/>
      <c r="G66" s="61"/>
      <c r="H66" s="65"/>
      <c r="I66" s="66"/>
      <c r="J66" s="67">
        <v>140</v>
      </c>
      <c r="K66" s="68"/>
      <c r="L66" s="31"/>
      <c r="M66">
        <f t="shared" si="6"/>
        <v>0</v>
      </c>
    </row>
    <row r="67" spans="1:13" ht="13.5" thickBot="1" x14ac:dyDescent="0.25">
      <c r="A67" s="40" t="s">
        <v>133</v>
      </c>
      <c r="B67" s="45" t="s">
        <v>134</v>
      </c>
      <c r="C67" s="25">
        <v>4</v>
      </c>
      <c r="D67" s="92" t="str">
        <f t="shared" si="2"/>
        <v>NO</v>
      </c>
      <c r="E67" s="118"/>
      <c r="F67" s="60"/>
      <c r="G67" s="61"/>
      <c r="H67" s="65"/>
      <c r="I67" s="66"/>
      <c r="J67" s="67"/>
      <c r="K67" s="68"/>
      <c r="L67" s="31"/>
      <c r="M67">
        <f t="shared" si="6"/>
        <v>0</v>
      </c>
    </row>
    <row r="68" spans="1:13" ht="13.5" thickBot="1" x14ac:dyDescent="0.25">
      <c r="A68" s="40" t="s">
        <v>135</v>
      </c>
      <c r="B68" s="45" t="s">
        <v>136</v>
      </c>
      <c r="C68" s="25">
        <v>4</v>
      </c>
      <c r="D68" s="92" t="str">
        <f t="shared" si="2"/>
        <v>NO</v>
      </c>
      <c r="E68" s="118"/>
      <c r="F68" s="60"/>
      <c r="G68" s="61"/>
      <c r="H68" s="65"/>
      <c r="I68" s="66"/>
      <c r="J68" s="67"/>
      <c r="K68" s="68"/>
      <c r="L68" s="31"/>
      <c r="M68">
        <f t="shared" si="6"/>
        <v>0</v>
      </c>
    </row>
    <row r="69" spans="1:13" ht="13.5" thickBot="1" x14ac:dyDescent="0.25">
      <c r="A69" s="40" t="s">
        <v>137</v>
      </c>
      <c r="B69" s="45" t="s">
        <v>138</v>
      </c>
      <c r="C69" s="25">
        <v>4</v>
      </c>
      <c r="D69" s="92" t="str">
        <f t="shared" si="2"/>
        <v>NO</v>
      </c>
      <c r="E69" s="118"/>
      <c r="F69" s="60"/>
      <c r="G69" s="61"/>
      <c r="H69" s="65"/>
      <c r="I69" s="66"/>
      <c r="J69" s="67"/>
      <c r="K69" s="68"/>
      <c r="L69" s="31"/>
      <c r="M69">
        <f t="shared" si="6"/>
        <v>0</v>
      </c>
    </row>
    <row r="70" spans="1:13" ht="13.5" thickBot="1" x14ac:dyDescent="0.25">
      <c r="A70" s="40" t="s">
        <v>139</v>
      </c>
      <c r="B70" s="45" t="s">
        <v>140</v>
      </c>
      <c r="C70" s="25">
        <v>4</v>
      </c>
      <c r="D70" s="92" t="str">
        <f t="shared" si="2"/>
        <v>NO</v>
      </c>
      <c r="E70" s="118"/>
      <c r="F70" s="60"/>
      <c r="G70" s="61"/>
      <c r="H70" s="65"/>
      <c r="I70" s="66"/>
      <c r="J70" s="67"/>
      <c r="K70" s="68"/>
      <c r="L70" s="31"/>
      <c r="M70">
        <f t="shared" si="6"/>
        <v>0</v>
      </c>
    </row>
    <row r="71" spans="1:13" x14ac:dyDescent="0.2">
      <c r="A71" s="40" t="s">
        <v>141</v>
      </c>
      <c r="B71" s="45" t="s">
        <v>142</v>
      </c>
      <c r="C71" s="25">
        <v>4</v>
      </c>
      <c r="D71" s="92" t="str">
        <f t="shared" si="2"/>
        <v>NO</v>
      </c>
      <c r="E71" s="118"/>
      <c r="F71" s="60"/>
      <c r="G71" s="61"/>
      <c r="H71" s="65"/>
      <c r="I71" s="66"/>
      <c r="J71" s="67"/>
      <c r="K71" s="68"/>
      <c r="L71" s="31"/>
      <c r="M71">
        <f t="shared" si="6"/>
        <v>0</v>
      </c>
    </row>
    <row r="72" spans="1:13" x14ac:dyDescent="0.2">
      <c r="A72" s="69"/>
      <c r="C72" s="70">
        <f>SUM(C9:C36,C38:C40)</f>
        <v>216</v>
      </c>
      <c r="D72" s="112" t="str">
        <f t="shared" si="2"/>
        <v>NO</v>
      </c>
      <c r="E72" s="71">
        <f>SUM(E44:E71,E9:E42)</f>
        <v>0</v>
      </c>
      <c r="L72" t="s">
        <v>147</v>
      </c>
      <c r="M72">
        <f>SUM(M44:M71)</f>
        <v>0</v>
      </c>
    </row>
    <row r="73" spans="1:13" ht="12.75" customHeight="1" thickBot="1" x14ac:dyDescent="0.25"/>
    <row r="74" spans="1:13" ht="13.5" thickBot="1" x14ac:dyDescent="0.25">
      <c r="A74" s="149" t="s">
        <v>16</v>
      </c>
      <c r="B74" s="150"/>
      <c r="C74" s="151"/>
    </row>
    <row r="75" spans="1:13" x14ac:dyDescent="0.2">
      <c r="A75" s="72">
        <v>24</v>
      </c>
      <c r="B75" s="73" t="s">
        <v>17</v>
      </c>
      <c r="C75" s="77">
        <v>4</v>
      </c>
      <c r="D75" s="96"/>
      <c r="E75" s="102"/>
    </row>
    <row r="76" spans="1:13" x14ac:dyDescent="0.2">
      <c r="A76" s="72">
        <v>40</v>
      </c>
      <c r="B76" s="73" t="s">
        <v>18</v>
      </c>
      <c r="C76" s="77">
        <v>4</v>
      </c>
      <c r="D76" s="97"/>
      <c r="E76" s="100"/>
    </row>
    <row r="77" spans="1:13" x14ac:dyDescent="0.2">
      <c r="A77" s="72">
        <v>3</v>
      </c>
      <c r="B77" s="73" t="s">
        <v>19</v>
      </c>
      <c r="C77" s="77">
        <v>6</v>
      </c>
      <c r="D77" s="97"/>
      <c r="E77" s="103"/>
    </row>
    <row r="78" spans="1:13" x14ac:dyDescent="0.2">
      <c r="A78" s="72">
        <v>5</v>
      </c>
      <c r="B78" s="73" t="s">
        <v>14</v>
      </c>
      <c r="C78" s="77">
        <v>6</v>
      </c>
      <c r="D78" s="97"/>
      <c r="E78" s="103"/>
    </row>
    <row r="79" spans="1:13" x14ac:dyDescent="0.2">
      <c r="A79" s="72">
        <v>28</v>
      </c>
      <c r="B79" s="73" t="s">
        <v>20</v>
      </c>
      <c r="C79" s="77">
        <v>9</v>
      </c>
      <c r="D79" s="97"/>
      <c r="E79" s="103"/>
    </row>
    <row r="80" spans="1:13" ht="13.5" thickBot="1" x14ac:dyDescent="0.25">
      <c r="A80" s="72">
        <v>27</v>
      </c>
      <c r="B80" s="73" t="s">
        <v>21</v>
      </c>
      <c r="C80" s="77">
        <v>9</v>
      </c>
      <c r="D80" s="98"/>
      <c r="E80" s="103"/>
    </row>
    <row r="81" spans="2:8" ht="13.5" customHeight="1" x14ac:dyDescent="0.2">
      <c r="C81">
        <f>SUMIF(D75:D80,"&gt;=4",C75:C80)</f>
        <v>0</v>
      </c>
      <c r="D81">
        <f>SUM(D75:D80)</f>
        <v>0</v>
      </c>
    </row>
    <row r="82" spans="2:8" ht="15" customHeight="1" x14ac:dyDescent="0.2"/>
    <row r="83" spans="2:8" x14ac:dyDescent="0.2">
      <c r="B83" s="74" t="s">
        <v>22</v>
      </c>
      <c r="C83" s="75"/>
      <c r="D83" s="76" t="s">
        <v>23</v>
      </c>
      <c r="E83" s="102"/>
    </row>
    <row r="84" spans="2:8" x14ac:dyDescent="0.2">
      <c r="B84" s="77"/>
      <c r="C84" s="75"/>
      <c r="D84" s="78"/>
      <c r="E84" s="100"/>
    </row>
    <row r="85" spans="2:8" x14ac:dyDescent="0.2">
      <c r="B85" s="79" t="s">
        <v>24</v>
      </c>
      <c r="C85" s="80">
        <f>SUM(M9:M41)-M37-M41</f>
        <v>0</v>
      </c>
      <c r="D85" s="81">
        <f>C72-C85</f>
        <v>216</v>
      </c>
      <c r="E85" s="103"/>
    </row>
    <row r="86" spans="2:8" x14ac:dyDescent="0.2">
      <c r="B86" s="79" t="s">
        <v>144</v>
      </c>
      <c r="C86" s="80">
        <f>M41+M37</f>
        <v>0</v>
      </c>
      <c r="D86" s="81">
        <f>12-C86</f>
        <v>12</v>
      </c>
      <c r="E86" s="103"/>
    </row>
    <row r="87" spans="2:8" x14ac:dyDescent="0.2">
      <c r="B87" s="79" t="s">
        <v>145</v>
      </c>
      <c r="C87" s="80">
        <f>IF(E42&gt;=4,C42,0)</f>
        <v>0</v>
      </c>
      <c r="D87" s="81">
        <f>14-C87</f>
        <v>14</v>
      </c>
      <c r="E87" s="103"/>
    </row>
    <row r="88" spans="2:8" x14ac:dyDescent="0.2">
      <c r="B88" s="79" t="s">
        <v>25</v>
      </c>
      <c r="C88" s="80">
        <f>SUM(M44:M71)</f>
        <v>0</v>
      </c>
      <c r="D88" s="81">
        <f>(36-C88)-C87-C86</f>
        <v>36</v>
      </c>
      <c r="E88" s="103"/>
    </row>
    <row r="89" spans="2:8" x14ac:dyDescent="0.2">
      <c r="B89" s="82"/>
      <c r="C89" s="82"/>
    </row>
    <row r="90" spans="2:8" x14ac:dyDescent="0.2">
      <c r="B90" s="1"/>
      <c r="C90" s="1"/>
    </row>
    <row r="91" spans="2:8" ht="18" x14ac:dyDescent="0.25">
      <c r="B91" s="83" t="s">
        <v>26</v>
      </c>
      <c r="C91" s="84">
        <f>SUM(C85:C88)</f>
        <v>0</v>
      </c>
      <c r="F91" s="152" t="s">
        <v>30</v>
      </c>
      <c r="G91" s="141"/>
      <c r="H91" s="142"/>
    </row>
    <row r="92" spans="2:8" x14ac:dyDescent="0.2">
      <c r="B92" s="4"/>
      <c r="C92" s="4"/>
      <c r="F92" s="90"/>
      <c r="G92" s="99"/>
      <c r="H92" s="100"/>
    </row>
    <row r="93" spans="2:8" x14ac:dyDescent="0.2">
      <c r="B93" s="73" t="s">
        <v>27</v>
      </c>
      <c r="C93" s="85">
        <f>IF(D81=0,0,AVERAGE(D75:D80))</f>
        <v>0</v>
      </c>
      <c r="F93" s="140">
        <f>C91/252</f>
        <v>0</v>
      </c>
      <c r="G93" s="141"/>
      <c r="H93" s="142"/>
    </row>
    <row r="94" spans="2:8" x14ac:dyDescent="0.2">
      <c r="B94" s="4"/>
      <c r="C94" s="4"/>
      <c r="F94" s="90"/>
      <c r="G94" s="99"/>
      <c r="H94" s="100"/>
    </row>
    <row r="95" spans="2:8" x14ac:dyDescent="0.2">
      <c r="B95" s="73" t="s">
        <v>28</v>
      </c>
      <c r="C95" s="85">
        <f>IF(D81=0,0,AVERAGE(D75:D80,E9:E36,E44:E71,E38:E42))</f>
        <v>0</v>
      </c>
      <c r="F95" s="140">
        <f>(C91+C81)/(252+C81)</f>
        <v>0</v>
      </c>
      <c r="G95" s="141"/>
      <c r="H95" s="142"/>
    </row>
    <row r="96" spans="2:8" x14ac:dyDescent="0.2">
      <c r="B96" s="4"/>
      <c r="C96" s="4"/>
    </row>
    <row r="97" spans="2:3" ht="15" x14ac:dyDescent="0.25">
      <c r="B97" s="86" t="s">
        <v>29</v>
      </c>
      <c r="C97" s="87">
        <f>IF(E72=0,0,AVERAGE(E9:E36,E44:E71,E38:E42))</f>
        <v>0</v>
      </c>
    </row>
    <row r="98" spans="2:3" x14ac:dyDescent="0.2">
      <c r="B98" s="4"/>
      <c r="C98" s="4"/>
    </row>
    <row r="99" spans="2:3" x14ac:dyDescent="0.2">
      <c r="B99" s="88" t="s">
        <v>31</v>
      </c>
      <c r="C99" s="72">
        <f>COUNTIF(E9:E42,"&gt;=4")+COUNTIF(E44:E71,"&gt;=4")</f>
        <v>0</v>
      </c>
    </row>
    <row r="100" spans="2:3" x14ac:dyDescent="0.2">
      <c r="B100" s="4"/>
      <c r="C100" s="4"/>
    </row>
    <row r="101" spans="2:3" x14ac:dyDescent="0.2">
      <c r="B101" s="88" t="s">
        <v>32</v>
      </c>
      <c r="C101" s="72">
        <f>C99+COUNTIF(D75:D80,"&gt;=4")</f>
        <v>0</v>
      </c>
    </row>
    <row r="102" spans="2:3" x14ac:dyDescent="0.2">
      <c r="B102" s="82"/>
      <c r="C102" s="82"/>
    </row>
    <row r="103" spans="2:3" x14ac:dyDescent="0.2">
      <c r="B103"/>
    </row>
    <row r="104" spans="2:3" x14ac:dyDescent="0.2">
      <c r="B104" s="89"/>
    </row>
    <row r="105" spans="2:3" x14ac:dyDescent="0.2">
      <c r="B105" s="90"/>
    </row>
    <row r="106" spans="2:3" x14ac:dyDescent="0.2">
      <c r="B106" s="91"/>
    </row>
    <row r="107" spans="2:3" x14ac:dyDescent="0.2">
      <c r="B107" s="91"/>
    </row>
    <row r="108" spans="2:3" x14ac:dyDescent="0.2">
      <c r="B108" s="91"/>
    </row>
  </sheetData>
  <mergeCells count="16">
    <mergeCell ref="F93:H93"/>
    <mergeCell ref="F95:H95"/>
    <mergeCell ref="K6:K8"/>
    <mergeCell ref="L6:L8"/>
    <mergeCell ref="A43:L43"/>
    <mergeCell ref="A74:C74"/>
    <mergeCell ref="F91:H91"/>
    <mergeCell ref="E6:E7"/>
    <mergeCell ref="B1:F2"/>
    <mergeCell ref="G1:I1"/>
    <mergeCell ref="A6:A7"/>
    <mergeCell ref="B6:B7"/>
    <mergeCell ref="C6:C7"/>
    <mergeCell ref="D6:D7"/>
    <mergeCell ref="F6:J7"/>
    <mergeCell ref="B4:E4"/>
  </mergeCells>
  <conditionalFormatting sqref="E37:J42 E9:J35">
    <cfRule type="cellIs" dxfId="6" priority="9" operator="equal">
      <formula>"""SI"""</formula>
    </cfRule>
  </conditionalFormatting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stopIfTrue="1" operator="containsText" id="{7DA225AE-33C0-45E3-AC86-5E1C3EBF0BDF}">
            <xm:f>NOT(ISERROR(SEARCH("NO",D9)))</xm:f>
            <xm:f>"NO"</xm:f>
            <x14:dxf>
              <font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containsText" priority="6" stopIfTrue="1" operator="containsText" id="{12894FCF-979C-436F-8F0B-5A6885A1EA66}">
            <xm:f>NOT(ISERROR(SEARCH("SI",D9)))</xm:f>
            <xm:f>"SI"</xm:f>
            <x14:dxf>
              <font>
                <color rgb="FF009900"/>
              </font>
              <fill>
                <patternFill>
                  <bgColor rgb="FFCCFFCC"/>
                </patternFill>
              </fill>
            </x14:dxf>
          </x14:cfRule>
          <xm:sqref>D9:D42 D44:D54 D58:D72 D56</xm:sqref>
        </x14:conditionalFormatting>
        <x14:conditionalFormatting xmlns:xm="http://schemas.microsoft.com/office/excel/2006/main">
          <x14:cfRule type="containsText" priority="3" stopIfTrue="1" operator="containsText" id="{499FF8DF-C762-48B9-9FB3-CCED52ACCC2F}">
            <xm:f>NOT(ISERROR(SEARCH("NO",D57)))</xm:f>
            <xm:f>"NO"</xm:f>
            <x14:dxf>
              <font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containsText" priority="4" stopIfTrue="1" operator="containsText" id="{7BCADA29-DABD-4D69-8E00-D061BFED3469}">
            <xm:f>NOT(ISERROR(SEARCH("SI",D57)))</xm:f>
            <xm:f>"SI"</xm:f>
            <x14:dxf>
              <font>
                <color rgb="FF009900"/>
              </font>
              <fill>
                <patternFill>
                  <bgColor rgb="FFCCFFCC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containsText" priority="1" stopIfTrue="1" operator="containsText" id="{3DA64260-EDF4-4D62-A782-432B21DC7343}">
            <xm:f>NOT(ISERROR(SEARCH("NO",D55)))</xm:f>
            <xm:f>"NO"</xm:f>
            <x14:dxf>
              <font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containsText" priority="2" stopIfTrue="1" operator="containsText" id="{6250B5CE-C2B5-4F4B-B100-E491C89DB0A5}">
            <xm:f>NOT(ISERROR(SEARCH("SI",D55)))</xm:f>
            <xm:f>"SI"</xm:f>
            <x14:dxf>
              <font>
                <color rgb="FF009900"/>
              </font>
              <fill>
                <patternFill>
                  <bgColor rgb="FFCCFFCC"/>
                </patternFill>
              </fill>
            </x14:dxf>
          </x14:cfRule>
          <xm:sqref>D55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Aristofanes</dc:creator>
  <cp:lastModifiedBy>Ashe</cp:lastModifiedBy>
  <dcterms:created xsi:type="dcterms:W3CDTF">2013-02-17T17:02:52Z</dcterms:created>
  <dcterms:modified xsi:type="dcterms:W3CDTF">2020-03-31T14:16:42Z</dcterms:modified>
</cp:coreProperties>
</file>